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<sst xmlns="http://schemas.openxmlformats.org/spreadsheetml/2006/main" count="157" uniqueCount="89">
  <si>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</si>
  <si>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</si>
  <si>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</si>
  <si>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</si>
  <si>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</si>
  <si>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</si>
  <si>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</si>
  <si>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</si>
  <si>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</si>
  <si>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</si>
  <si>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</si>
  <si>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</si>
  <si>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</si>
  <si>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</si>
  <si>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</si>
  <si>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</si>
  <si>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</si>
  <si>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</si>
  <si>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</si>
  <si>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</si>
  <si>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</si>
  <si>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</si>
  <si>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</si>
  <si>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</si>
  <si>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</si>
  <si>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</si>
  <si>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</si>
  <si>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</si>
  <si>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</si>
  <si>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</si>
  <si>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</si>
  <si>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</si>
  <si>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</si>
  <si>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</si>
  <si>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</si>
  <si>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</si>
  <si>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</si>
  <si>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</si>
  <si>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</si>
  <si>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</si>
  <si>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</si>
  <si>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</si>
  <si>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</si>
  <si>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</si>
  <si>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</si>
  <si>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</si>
  <si>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</si>
  <si>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</si>
  <si>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</si>
  <si>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</si>
  <si>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</si>
  <si>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</si>
  <si>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</si>
  <si>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</si>
  <si>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</si>
  <si>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</si>
  <si>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</si>
  <si>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</si>
  <si>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</si>
  <si>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</si>
  <si>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</si>
  <si>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</si>
  <si>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</si>
  <si>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</si>
  <si>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</si>
  <si>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</si>
  <si>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</si>
  <si>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</si>
  <si>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</si>
  <si>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</si>
  <si>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</si>
  <si>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</si>
  <si>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</si>
  <si>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</si>
  <si>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</si>
  <si>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</si>
  <si>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</si>
  <si>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</si>
  <si>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</si>
  <si>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</si>
  <si>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факт  на 01.03.17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</si>
  <si>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</si>
  <si>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</si>
  <si>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</si>
  <si>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план на січень-березень 2018р.</t>
  </si>
  <si>
    <t>станом на 03.03.2018</t>
  </si>
  <si>
    <r>
      <t xml:space="preserve">станом на 03.03.2018р.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</si>
  <si>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03.03.2018р.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</si>
  <si>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03.03.2018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</si>
</sst>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4.7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8226226"/>
        <c:axId val="6927171"/>
      </c:lineChart>
      <c:catAx>
        <c:axId val="82262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27171"/>
        <c:crosses val="autoZero"/>
        <c:auto val="0"/>
        <c:lblOffset val="100"/>
        <c:tickLblSkip val="1"/>
        <c:noMultiLvlLbl val="0"/>
      </c:catAx>
      <c:valAx>
        <c:axId val="69271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2622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2344540"/>
        <c:axId val="24229949"/>
      </c:lineChart>
      <c:catAx>
        <c:axId val="623445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29949"/>
        <c:crosses val="autoZero"/>
        <c:auto val="0"/>
        <c:lblOffset val="100"/>
        <c:tickLblSkip val="1"/>
        <c:noMultiLvlLbl val="0"/>
      </c:catAx>
      <c:valAx>
        <c:axId val="242299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445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березень!$A$2:$A$24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березень!$A$2:$A$24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березень!$A$2:$A$24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6742950"/>
        <c:axId val="16468823"/>
      </c:lineChart>
      <c:catAx>
        <c:axId val="167429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68823"/>
        <c:crosses val="autoZero"/>
        <c:auto val="0"/>
        <c:lblOffset val="100"/>
        <c:tickLblSkip val="1"/>
        <c:noMultiLvlLbl val="0"/>
      </c:catAx>
      <c:valAx>
        <c:axId val="1646882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7429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03.03.2018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4001680"/>
        <c:axId val="58906257"/>
      </c:bar3D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06257"/>
        <c:crosses val="autoZero"/>
        <c:auto val="1"/>
        <c:lblOffset val="100"/>
        <c:tickLblSkip val="1"/>
        <c:noMultiLvlLbl val="0"/>
      </c:catAx>
      <c:valAx>
        <c:axId val="58906257"/>
        <c:scaling>
          <c:orientation val="minMax"/>
          <c:max val="2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01680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березннь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0394266"/>
        <c:axId val="6677483"/>
      </c:bar3D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77483"/>
        <c:crosses val="autoZero"/>
        <c:auto val="1"/>
        <c:lblOffset val="100"/>
        <c:tickLblSkip val="1"/>
        <c:noMultiLvlLbl val="0"/>
      </c:catAx>
      <c:valAx>
        <c:axId val="6677483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9426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березень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03.03.2018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133 525,1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257 169,7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-115 064,7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січень-березень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372 195,6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- 115 025,9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"/>
      <sheetName val="2017 рік"/>
      <sheetName val="2016 рі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110202"/>
      <sheetName val="Лист8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Лист5"/>
      <sheetName val="Лист4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66</v>
      </c>
      <c r="S1" s="138"/>
      <c r="T1" s="138"/>
      <c r="U1" s="138"/>
      <c r="V1" s="138"/>
      <c r="W1" s="139"/>
    </row>
    <row r="2" spans="1:23" ht="15" thickBot="1">
      <c r="A2" s="140" t="s">
        <v>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71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8">
        <v>0</v>
      </c>
      <c r="V4" s="149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1">
        <v>1</v>
      </c>
      <c r="V5" s="112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2">
        <v>0</v>
      </c>
      <c r="V7" s="133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1">
        <v>0</v>
      </c>
      <c r="V8" s="112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1">
        <v>0</v>
      </c>
      <c r="V10" s="112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1">
        <v>0</v>
      </c>
      <c r="V12" s="112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1">
        <v>0</v>
      </c>
      <c r="V14" s="112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1">
        <v>0</v>
      </c>
      <c r="V16" s="112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1">
        <v>0</v>
      </c>
      <c r="V21" s="112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1">
        <v>0</v>
      </c>
      <c r="V22" s="112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8">
        <f>SUM(U4:U23)</f>
        <v>1</v>
      </c>
      <c r="V24" s="12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43132</v>
      </c>
      <c r="S29" s="131">
        <f>14560.55/1000</f>
        <v>14.56055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43132</v>
      </c>
      <c r="S39" s="120">
        <f>4362046.31/1000</f>
        <v>4362.04631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73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1">
        <v>0</v>
      </c>
      <c r="V8" s="112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1">
        <v>0</v>
      </c>
      <c r="V9" s="112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1">
        <v>1</v>
      </c>
      <c r="V10" s="112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1">
        <v>0</v>
      </c>
      <c r="V12" s="112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1">
        <v>0</v>
      </c>
      <c r="V15" s="112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1">
        <v>0</v>
      </c>
      <c r="V18" s="112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1">
        <v>0</v>
      </c>
      <c r="V19" s="112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6">
        <v>0</v>
      </c>
      <c r="V23" s="12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8">
        <f>SUM(U4:U23)</f>
        <v>1</v>
      </c>
      <c r="V24" s="12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43160</v>
      </c>
      <c r="S29" s="131">
        <v>144.8304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43160</v>
      </c>
      <c r="S39" s="120">
        <v>4586.3857499999995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9">
      <selection activeCell="S44" sqref="S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83</v>
      </c>
      <c r="S1" s="138"/>
      <c r="T1" s="138"/>
      <c r="U1" s="138"/>
      <c r="V1" s="138"/>
      <c r="W1" s="139"/>
    </row>
    <row r="2" spans="1:23" ht="15" thickBot="1">
      <c r="A2" s="140" t="s">
        <v>85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86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4163.65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4163.7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0</v>
      </c>
    </row>
    <row r="6" spans="1:23" ht="12.75">
      <c r="A6" s="10">
        <v>43162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6500</v>
      </c>
      <c r="P6" s="3">
        <f t="shared" si="2"/>
        <v>0</v>
      </c>
      <c r="Q6" s="2">
        <v>4163.7</v>
      </c>
      <c r="R6" s="71"/>
      <c r="S6" s="72"/>
      <c r="T6" s="73"/>
      <c r="U6" s="132"/>
      <c r="V6" s="133"/>
      <c r="W6" s="68">
        <f t="shared" si="3"/>
        <v>0</v>
      </c>
    </row>
    <row r="7" spans="1:23" ht="12.75">
      <c r="A7" s="10">
        <v>43164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5500</v>
      </c>
      <c r="P7" s="3">
        <f t="shared" si="2"/>
        <v>0</v>
      </c>
      <c r="Q7" s="2">
        <v>4163.7</v>
      </c>
      <c r="R7" s="71"/>
      <c r="S7" s="72"/>
      <c r="T7" s="73"/>
      <c r="U7" s="132"/>
      <c r="V7" s="133"/>
      <c r="W7" s="68">
        <f t="shared" si="3"/>
        <v>0</v>
      </c>
    </row>
    <row r="8" spans="1:23" ht="12.75">
      <c r="A8" s="10">
        <v>43165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7000</v>
      </c>
      <c r="P8" s="3">
        <f t="shared" si="2"/>
        <v>0</v>
      </c>
      <c r="Q8" s="2">
        <v>4163.7</v>
      </c>
      <c r="R8" s="71"/>
      <c r="S8" s="72"/>
      <c r="T8" s="70"/>
      <c r="U8" s="111"/>
      <c r="V8" s="112"/>
      <c r="W8" s="68">
        <f t="shared" si="3"/>
        <v>0</v>
      </c>
    </row>
    <row r="9" spans="1:23" ht="12.75">
      <c r="A9" s="10">
        <v>43166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5800</v>
      </c>
      <c r="P9" s="3">
        <f t="shared" si="2"/>
        <v>0</v>
      </c>
      <c r="Q9" s="2">
        <v>4163.7</v>
      </c>
      <c r="R9" s="71"/>
      <c r="S9" s="72"/>
      <c r="T9" s="70"/>
      <c r="U9" s="111"/>
      <c r="V9" s="112"/>
      <c r="W9" s="68">
        <f t="shared" si="3"/>
        <v>0</v>
      </c>
    </row>
    <row r="10" spans="1:23" ht="12.75">
      <c r="A10" s="10">
        <v>43171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2200</v>
      </c>
      <c r="P10" s="3">
        <f t="shared" si="2"/>
        <v>0</v>
      </c>
      <c r="Q10" s="2">
        <v>4163.7</v>
      </c>
      <c r="R10" s="71"/>
      <c r="S10" s="72"/>
      <c r="T10" s="70"/>
      <c r="U10" s="111"/>
      <c r="V10" s="112"/>
      <c r="W10" s="68">
        <f>R10+S10+U10+T10+V10</f>
        <v>0</v>
      </c>
    </row>
    <row r="11" spans="1:23" ht="12.75">
      <c r="A11" s="10">
        <v>43172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3900</v>
      </c>
      <c r="P11" s="3">
        <f t="shared" si="2"/>
        <v>0</v>
      </c>
      <c r="Q11" s="2">
        <v>4163.7</v>
      </c>
      <c r="R11" s="69"/>
      <c r="S11" s="65"/>
      <c r="T11" s="70"/>
      <c r="U11" s="111"/>
      <c r="V11" s="112"/>
      <c r="W11" s="68">
        <f t="shared" si="3"/>
        <v>0</v>
      </c>
    </row>
    <row r="12" spans="1:23" ht="12.75">
      <c r="A12" s="10">
        <v>43173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3500</v>
      </c>
      <c r="P12" s="3">
        <f t="shared" si="2"/>
        <v>0</v>
      </c>
      <c r="Q12" s="2">
        <v>4163.7</v>
      </c>
      <c r="R12" s="69"/>
      <c r="S12" s="65"/>
      <c r="T12" s="70"/>
      <c r="U12" s="111"/>
      <c r="V12" s="112"/>
      <c r="W12" s="68">
        <f t="shared" si="3"/>
        <v>0</v>
      </c>
    </row>
    <row r="13" spans="1:23" ht="12.75">
      <c r="A13" s="10">
        <v>43174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9000</v>
      </c>
      <c r="P13" s="3">
        <f t="shared" si="2"/>
        <v>0</v>
      </c>
      <c r="Q13" s="2">
        <v>4163.7</v>
      </c>
      <c r="R13" s="69"/>
      <c r="S13" s="65"/>
      <c r="T13" s="70"/>
      <c r="U13" s="111"/>
      <c r="V13" s="112"/>
      <c r="W13" s="68">
        <f t="shared" si="3"/>
        <v>0</v>
      </c>
    </row>
    <row r="14" spans="1:23" ht="12.75">
      <c r="A14" s="10">
        <v>43175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7800</v>
      </c>
      <c r="P14" s="3">
        <f t="shared" si="2"/>
        <v>0</v>
      </c>
      <c r="Q14" s="2">
        <v>4163.7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43178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8500</v>
      </c>
      <c r="P15" s="3">
        <f>N15/O15</f>
        <v>0</v>
      </c>
      <c r="Q15" s="2">
        <v>4163.7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43179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8490</v>
      </c>
      <c r="P16" s="3">
        <f t="shared" si="2"/>
        <v>0</v>
      </c>
      <c r="Q16" s="2">
        <v>4163.7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43180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5400</v>
      </c>
      <c r="P17" s="3">
        <f t="shared" si="2"/>
        <v>0</v>
      </c>
      <c r="Q17" s="2">
        <v>4163.7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43181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4163.7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43182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7600</v>
      </c>
      <c r="P19" s="3">
        <f t="shared" si="2"/>
        <v>0</v>
      </c>
      <c r="Q19" s="2">
        <v>4163.7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43185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4330</v>
      </c>
      <c r="P20" s="3">
        <f t="shared" si="2"/>
        <v>0</v>
      </c>
      <c r="Q20" s="2">
        <v>4163.7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8">
        <v>43186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4800</v>
      </c>
      <c r="P21" s="3">
        <f t="shared" si="2"/>
        <v>0</v>
      </c>
      <c r="Q21" s="2">
        <v>4163.7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43187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/>
      <c r="N22" s="65"/>
      <c r="O22" s="65">
        <v>5800</v>
      </c>
      <c r="P22" s="3">
        <f>N22/O21</f>
        <v>0</v>
      </c>
      <c r="Q22" s="2">
        <v>4163.7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2.75">
      <c r="A23" s="108">
        <v>43188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8900</v>
      </c>
      <c r="P23" s="3">
        <f t="shared" si="2"/>
        <v>0</v>
      </c>
      <c r="Q23" s="2">
        <v>4163.7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43189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10005</v>
      </c>
      <c r="P24" s="3">
        <f t="shared" si="2"/>
        <v>0</v>
      </c>
      <c r="Q24" s="2">
        <v>4163.7</v>
      </c>
      <c r="R24" s="98"/>
      <c r="S24" s="99"/>
      <c r="T24" s="100"/>
      <c r="U24" s="126"/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2747.5</v>
      </c>
      <c r="C25" s="85">
        <f t="shared" si="4"/>
        <v>518.7</v>
      </c>
      <c r="D25" s="107">
        <f t="shared" si="4"/>
        <v>518.7</v>
      </c>
      <c r="E25" s="107">
        <f t="shared" si="4"/>
        <v>0</v>
      </c>
      <c r="F25" s="85">
        <f t="shared" si="4"/>
        <v>112.1</v>
      </c>
      <c r="G25" s="85">
        <f t="shared" si="4"/>
        <v>1841.5</v>
      </c>
      <c r="H25" s="85">
        <f t="shared" si="4"/>
        <v>1260.1</v>
      </c>
      <c r="I25" s="85">
        <f t="shared" si="4"/>
        <v>194.7</v>
      </c>
      <c r="J25" s="85">
        <f t="shared" si="4"/>
        <v>34.1</v>
      </c>
      <c r="K25" s="85">
        <f t="shared" si="4"/>
        <v>586.3</v>
      </c>
      <c r="L25" s="85">
        <f t="shared" si="4"/>
        <v>819.7</v>
      </c>
      <c r="M25" s="84">
        <f t="shared" si="4"/>
        <v>212.60000000000002</v>
      </c>
      <c r="N25" s="84">
        <f t="shared" si="4"/>
        <v>8327.3</v>
      </c>
      <c r="O25" s="84">
        <f t="shared" si="4"/>
        <v>127025</v>
      </c>
      <c r="P25" s="86">
        <f>N25/O25</f>
        <v>0.06555638653808304</v>
      </c>
      <c r="Q25" s="2"/>
      <c r="R25" s="75">
        <f>SUM(R4:R24)</f>
        <v>0</v>
      </c>
      <c r="S25" s="75">
        <f>SUM(S4:S24)</f>
        <v>0</v>
      </c>
      <c r="T25" s="75">
        <f>SUM(T4:T24)</f>
        <v>0</v>
      </c>
      <c r="U25" s="128">
        <f>SUM(U4:U24)</f>
        <v>0</v>
      </c>
      <c r="V25" s="129"/>
      <c r="W25" s="75">
        <f>R25+S25+U25+T25+V25</f>
        <v>0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43162</v>
      </c>
      <c r="S30" s="131">
        <v>1.88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43162</v>
      </c>
      <c r="S40" s="120">
        <v>4729.336149999999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23:V23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87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88</v>
      </c>
      <c r="P27" s="161"/>
    </row>
    <row r="28" spans="1:16" ht="30.75" customHeight="1">
      <c r="A28" s="151"/>
      <c r="B28" s="44" t="s">
        <v>84</v>
      </c>
      <c r="C28" s="22" t="s">
        <v>23</v>
      </c>
      <c r="D28" s="44" t="str">
        <f>B28</f>
        <v>план на січень-березень 2018р.</v>
      </c>
      <c r="E28" s="22" t="str">
        <f>C28</f>
        <v>факт</v>
      </c>
      <c r="F28" s="43" t="str">
        <f>B28</f>
        <v>план на січень-березень 2018р.</v>
      </c>
      <c r="G28" s="58" t="str">
        <f>C28</f>
        <v>факт</v>
      </c>
      <c r="H28" s="44" t="str">
        <f>B28</f>
        <v>план на січень-березень 2018р.</v>
      </c>
      <c r="I28" s="22" t="str">
        <f>C28</f>
        <v>факт</v>
      </c>
      <c r="J28" s="43"/>
      <c r="K28" s="58"/>
      <c r="L28" s="41" t="str">
        <f>D28</f>
        <v>план на січень-березень 2018р.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березень!S40</f>
        <v>4729.336149999999</v>
      </c>
      <c r="B29" s="45">
        <v>2015</v>
      </c>
      <c r="C29" s="45">
        <v>194.45</v>
      </c>
      <c r="D29" s="45">
        <v>806.429</v>
      </c>
      <c r="E29" s="45">
        <v>806.44</v>
      </c>
      <c r="F29" s="45">
        <v>6000</v>
      </c>
      <c r="G29" s="45">
        <v>331.15</v>
      </c>
      <c r="H29" s="45">
        <v>6</v>
      </c>
      <c r="I29" s="45">
        <v>2</v>
      </c>
      <c r="J29" s="45"/>
      <c r="K29" s="45"/>
      <c r="L29" s="59">
        <f>H29+F29+D29+J29+B29</f>
        <v>8827.429</v>
      </c>
      <c r="M29" s="46">
        <f>C29+E29+G29+I29</f>
        <v>1334.04</v>
      </c>
      <c r="N29" s="47">
        <f>M29-L29</f>
        <v>-7493.389</v>
      </c>
      <c r="O29" s="162">
        <f>березень!S30</f>
        <v>1.88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209196.339</v>
      </c>
      <c r="C48" s="28">
        <v>142826.35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43351.479999999996</v>
      </c>
      <c r="C49" s="28">
        <v>28931.17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68649.16</v>
      </c>
      <c r="C50" s="28">
        <v>61283.05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6357.5</v>
      </c>
      <c r="C51" s="28">
        <v>5664.58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33615</v>
      </c>
      <c r="C52" s="28">
        <v>9047.33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1564.14</v>
      </c>
      <c r="C53" s="28">
        <v>1700.57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580.078</v>
      </c>
      <c r="C54" s="28">
        <v>1099.77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8881.860000000024</v>
      </c>
      <c r="C55" s="12">
        <v>6616.869999999935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372195.55700000003</v>
      </c>
      <c r="C56" s="9">
        <v>257169.68999999994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2015</v>
      </c>
      <c r="C58" s="9">
        <f>C29</f>
        <v>194.45</v>
      </c>
    </row>
    <row r="59" spans="1:3" ht="25.5">
      <c r="A59" s="76" t="s">
        <v>54</v>
      </c>
      <c r="B59" s="9">
        <f>D29</f>
        <v>806.429</v>
      </c>
      <c r="C59" s="9">
        <f>E29</f>
        <v>806.44</v>
      </c>
    </row>
    <row r="60" spans="1:3" ht="12.75">
      <c r="A60" s="76" t="s">
        <v>55</v>
      </c>
      <c r="B60" s="9">
        <f>F29</f>
        <v>6000</v>
      </c>
      <c r="C60" s="9">
        <f>G29</f>
        <v>331.15</v>
      </c>
    </row>
    <row r="61" spans="1:3" ht="25.5">
      <c r="A61" s="76" t="s">
        <v>56</v>
      </c>
      <c r="B61" s="9">
        <f>H29</f>
        <v>6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3" ht="12">
      <c r="A20" t="s">
        <v>80</v>
      </c>
      <c r="B20" s="15">
        <v>115278.5</v>
      </c>
      <c r="C20" s="15">
        <v>133563.9</v>
      </c>
      <c r="I20" s="88"/>
      <c r="J20" s="88"/>
      <c r="K20" s="88"/>
      <c r="L20" s="88"/>
      <c r="M20" s="88"/>
    </row>
    <row r="21" spans="1:3" ht="12">
      <c r="A21" t="s">
        <v>61</v>
      </c>
      <c r="B21" s="15">
        <f>B20-B17</f>
        <v>-0.04899999999906868</v>
      </c>
      <c r="C21" s="15">
        <f>C20-C17</f>
        <v>38.79199999998673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2018-03-03T12:02:35Z</dcterms:modified>
  <cp:category/>
  <cp:version/>
  <cp:contentType/>
  <cp:contentStatus/>
</cp:coreProperties>
</file>